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Rar$DIa11504.16162\"/>
    </mc:Choice>
  </mc:AlternateContent>
  <xr:revisionPtr revIDLastSave="0" documentId="13_ncr:1_{75561DA5-5F96-41DD-B95B-74D340D2B127}" xr6:coauthVersionLast="41" xr6:coauthVersionMax="41" xr10:uidLastSave="{00000000-0000-0000-0000-000000000000}"/>
  <bookViews>
    <workbookView xWindow="10860" yWindow="96" windowWidth="12156" windowHeight="11172" firstSheet="1" activeTab="1" xr2:uid="{EF6D5EEA-75B8-4421-A2D0-371938D207A4}"/>
  </bookViews>
  <sheets>
    <sheet name="Balance Sheet" sheetId="1" r:id="rId1"/>
    <sheet name="Cashflow" sheetId="2" r:id="rId2"/>
    <sheet name="Income Statement" sheetId="3" r:id="rId3"/>
    <sheet name="Income Statement 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2" l="1"/>
  <c r="D21" i="2"/>
  <c r="E24" i="2"/>
  <c r="D24" i="2"/>
  <c r="E14" i="2"/>
  <c r="D14" i="2"/>
  <c r="D27" i="4"/>
  <c r="D39" i="4"/>
  <c r="C39" i="4"/>
  <c r="D34" i="4"/>
  <c r="C34" i="4"/>
  <c r="C27" i="4"/>
  <c r="D19" i="4"/>
  <c r="D25" i="4" s="1"/>
  <c r="C19" i="4"/>
  <c r="C25" i="4" s="1"/>
  <c r="D15" i="4"/>
  <c r="C15" i="4"/>
  <c r="D11" i="4"/>
  <c r="C11" i="4"/>
  <c r="D7" i="4"/>
  <c r="C7" i="4"/>
  <c r="E54" i="1"/>
  <c r="D55" i="1"/>
  <c r="D54" i="1" s="1"/>
  <c r="D63" i="1"/>
  <c r="E71" i="1"/>
  <c r="E70" i="1" s="1"/>
  <c r="D71" i="1"/>
  <c r="D70" i="1" s="1"/>
  <c r="E67" i="1"/>
  <c r="E63" i="1"/>
  <c r="E55" i="1"/>
  <c r="D67" i="1"/>
  <c r="E39" i="1"/>
  <c r="E35" i="1" s="1"/>
  <c r="E46" i="1"/>
  <c r="D46" i="1"/>
  <c r="E43" i="1"/>
  <c r="D43" i="1"/>
  <c r="D39" i="1"/>
  <c r="D36" i="1"/>
  <c r="E32" i="1"/>
  <c r="E31" i="1" s="1"/>
  <c r="D32" i="1"/>
  <c r="D31" i="1" s="1"/>
  <c r="E27" i="1"/>
  <c r="D27" i="1"/>
  <c r="E24" i="1"/>
  <c r="E23" i="1" s="1"/>
  <c r="D24" i="1"/>
  <c r="D23" i="1" s="1"/>
  <c r="E21" i="1"/>
  <c r="D21" i="1"/>
  <c r="E17" i="1"/>
  <c r="E16" i="1" s="1"/>
  <c r="E12" i="1"/>
  <c r="E9" i="1"/>
  <c r="D17" i="1"/>
  <c r="D16" i="1" s="1"/>
  <c r="D12" i="1"/>
  <c r="D9" i="1"/>
  <c r="E25" i="2" l="1"/>
  <c r="E28" i="2" s="1"/>
  <c r="D25" i="2"/>
  <c r="D28" i="2" s="1"/>
  <c r="D30" i="4"/>
  <c r="D14" i="4"/>
  <c r="D18" i="4" s="1"/>
  <c r="D31" i="4" s="1"/>
  <c r="D36" i="4" s="1"/>
  <c r="D40" i="4" s="1"/>
  <c r="D43" i="4" s="1"/>
  <c r="C30" i="4"/>
  <c r="C14" i="4"/>
  <c r="C18" i="4" s="1"/>
  <c r="E53" i="1"/>
  <c r="E78" i="1" s="1"/>
  <c r="D53" i="1"/>
  <c r="D78" i="1" s="1"/>
  <c r="D35" i="1"/>
  <c r="D30" i="1" s="1"/>
  <c r="E30" i="1"/>
  <c r="E8" i="1"/>
  <c r="D8" i="1"/>
  <c r="C31" i="4" l="1"/>
  <c r="C36" i="4" s="1"/>
  <c r="C40" i="4" s="1"/>
  <c r="C43" i="4" s="1"/>
  <c r="E50" i="1"/>
  <c r="D50" i="1"/>
</calcChain>
</file>

<file path=xl/sharedStrings.xml><?xml version="1.0" encoding="utf-8"?>
<sst xmlns="http://schemas.openxmlformats.org/spreadsheetml/2006/main" count="191" uniqueCount="172">
  <si>
    <t xml:space="preserve">Company: Bao Long Insurance Corporation </t>
  </si>
  <si>
    <t>Financial Report</t>
  </si>
  <si>
    <t>Balance Sheet</t>
  </si>
  <si>
    <t>CT_EN</t>
  </si>
  <si>
    <t>MCT_EN</t>
  </si>
  <si>
    <t>TM_EN</t>
  </si>
  <si>
    <t>ASSETS</t>
  </si>
  <si>
    <t>A- CURRENT ASSETS</t>
  </si>
  <si>
    <t>1. Cash</t>
  </si>
  <si>
    <t>2. Cash equivalents</t>
  </si>
  <si>
    <t>I. Cash and cash equivalents</t>
  </si>
  <si>
    <t>II. Short-term investments</t>
  </si>
  <si>
    <t>1. Trading securities</t>
  </si>
  <si>
    <t>2. Allowance for diminution in value of trading securities</t>
  </si>
  <si>
    <t>3. Investment holdings</t>
  </si>
  <si>
    <t>III. Accounts receivable</t>
  </si>
  <si>
    <t>1. Receivables from customers</t>
  </si>
  <si>
    <t>1.1. Receivables from insurance contract</t>
  </si>
  <si>
    <t>4. Other receivables</t>
  </si>
  <si>
    <t>IV. Inventory</t>
  </si>
  <si>
    <t xml:space="preserve">1. Inventories </t>
  </si>
  <si>
    <t>V. Other current assets</t>
  </si>
  <si>
    <t>1. Short-term prepaid expenses</t>
  </si>
  <si>
    <t>1.1. Unallocated commission expenses</t>
  </si>
  <si>
    <t>1.2. Other short-term prepaid expenses</t>
  </si>
  <si>
    <t>VIII. Reinsurance assets</t>
  </si>
  <si>
    <t>1. Allowance for Premium from Reinsurance ceding</t>
  </si>
  <si>
    <t>2. Allowance for Reinsurance ceding indemnities</t>
  </si>
  <si>
    <t>I. Long-term receivables</t>
  </si>
  <si>
    <t>4. Other long-term receivables</t>
  </si>
  <si>
    <t>4.1. Escrow amount</t>
  </si>
  <si>
    <t>4.2. Other long-term receivables</t>
  </si>
  <si>
    <t>5. Allowance for incollectible short-term accounts</t>
  </si>
  <si>
    <t xml:space="preserve">1. Tangible fixed assets </t>
  </si>
  <si>
    <t>Cost</t>
  </si>
  <si>
    <t>Accumulated depreciation</t>
  </si>
  <si>
    <t>3. Intangible fixed assets</t>
  </si>
  <si>
    <t>B- NON-CURRENT ASSETS</t>
  </si>
  <si>
    <t>4. Construction in progress</t>
  </si>
  <si>
    <t>II. Fixed assets</t>
  </si>
  <si>
    <t>IV. Long-term financial investments</t>
  </si>
  <si>
    <t>V. Other non-current assets</t>
  </si>
  <si>
    <t>1. Long-term prepaid expenses</t>
  </si>
  <si>
    <t>2. Deffered income tax assets</t>
  </si>
  <si>
    <t>3. Other long-term assets</t>
  </si>
  <si>
    <t xml:space="preserve">TOTAL ASSETS </t>
  </si>
  <si>
    <t>RESOURCES</t>
  </si>
  <si>
    <t>A- LIABILITIES</t>
  </si>
  <si>
    <t xml:space="preserve">I. Current liabilities </t>
  </si>
  <si>
    <t>II. Long-term liabilities</t>
  </si>
  <si>
    <t>4. Treasury stock</t>
  </si>
  <si>
    <t>9. Compulsory reserve fund</t>
  </si>
  <si>
    <t>10. Other funds belonging to equity</t>
  </si>
  <si>
    <t>11. Retained earnings after tax</t>
  </si>
  <si>
    <t>TOTAL RESOURCES</t>
  </si>
  <si>
    <t>Off Balance Sheet</t>
  </si>
  <si>
    <t>6. Allowance for job loss</t>
  </si>
  <si>
    <t>B- OWNERS' EQUITY</t>
  </si>
  <si>
    <t>Owners' equity</t>
  </si>
  <si>
    <t>1. Owner's equity</t>
  </si>
  <si>
    <t>2. Share premium</t>
  </si>
  <si>
    <t>3. Other long-term payables</t>
  </si>
  <si>
    <t>Closing Balance 31/12/2018</t>
  </si>
  <si>
    <t>Opening Balance 31/12/2017</t>
  </si>
  <si>
    <t>-</t>
  </si>
  <si>
    <t>Quarter 4.2018</t>
  </si>
  <si>
    <t>Cashflow</t>
  </si>
  <si>
    <t xml:space="preserve">CT_EN </t>
  </si>
  <si>
    <t xml:space="preserve">TM_EN </t>
  </si>
  <si>
    <t>Accumulated (This year) 12M - 2018</t>
  </si>
  <si>
    <t>Accumulated (Last year) 12M - 2017</t>
  </si>
  <si>
    <t>I. Cash flows from operating activities</t>
  </si>
  <si>
    <t>Net cash from operating activities</t>
  </si>
  <si>
    <t>II. Cash flows from investing activities</t>
  </si>
  <si>
    <t>Net cash from investing activities</t>
  </si>
  <si>
    <t>III. Cash flows from financing activities</t>
  </si>
  <si>
    <t xml:space="preserve">Net cash from financing activities </t>
  </si>
  <si>
    <t>Net cash increase/decrease during the period</t>
  </si>
  <si>
    <t>Effects of changes in foreign exchange rate</t>
  </si>
  <si>
    <t>Cash and Cash equivalent at end of period</t>
  </si>
  <si>
    <t xml:space="preserve">Cash and cash equivalent at beginning of period </t>
  </si>
  <si>
    <t>Company: Bao Long Insurance Corporation</t>
  </si>
  <si>
    <t>Income Statement</t>
  </si>
  <si>
    <t xml:space="preserve">Q4 - 2018 </t>
  </si>
  <si>
    <t>Q4 - 2017</t>
  </si>
  <si>
    <t>1. Insurance premium revenue</t>
  </si>
  <si>
    <t>4. Other income</t>
  </si>
  <si>
    <t>5. Total spending on insurance activity</t>
  </si>
  <si>
    <t>3. Profit from financial activities</t>
  </si>
  <si>
    <t>9. Other expenses</t>
  </si>
  <si>
    <t>8. Administration expenses</t>
  </si>
  <si>
    <t>7. Financial expenses</t>
  </si>
  <si>
    <t>10. Accounting profit/loss before tax</t>
  </si>
  <si>
    <t>11. Income tax payable</t>
  </si>
  <si>
    <t xml:space="preserve">12. Deferred income tax </t>
  </si>
  <si>
    <t>13. Net profit/loss after tax</t>
  </si>
  <si>
    <t>14. Dividend</t>
  </si>
  <si>
    <t>1. Held to maturity investments</t>
  </si>
  <si>
    <t>2. Provision for impairment of long-term investments</t>
  </si>
  <si>
    <t>1. Payables to suppliers</t>
  </si>
  <si>
    <t>1.1. Payables to insurance contract</t>
  </si>
  <si>
    <t>2. Tax and payables to the State</t>
  </si>
  <si>
    <t>3. Employee payables</t>
  </si>
  <si>
    <t>4. Payables expenses</t>
  </si>
  <si>
    <t>5. Other short-term payables</t>
  </si>
  <si>
    <t>6. Unrealized revenue</t>
  </si>
  <si>
    <t xml:space="preserve">7. Unreceived commission </t>
  </si>
  <si>
    <t>8. Operation reserve</t>
  </si>
  <si>
    <t>8.1. Reserve of unearned Premium and reinsurane-inward</t>
  </si>
  <si>
    <t xml:space="preserve">8.2. Allowance for reinsurance ceding indemnities </t>
  </si>
  <si>
    <t xml:space="preserve">8.3. Compensation reserve for big loss fluctuation </t>
  </si>
  <si>
    <t>1. Insurance contract before the insurance liability arise</t>
  </si>
  <si>
    <t>2. Settled bad debt</t>
  </si>
  <si>
    <t xml:space="preserve">3. Foreign currency </t>
  </si>
  <si>
    <t>- US dollar</t>
  </si>
  <si>
    <t xml:space="preserve">Closing balance </t>
  </si>
  <si>
    <t xml:space="preserve">Opening balance </t>
  </si>
  <si>
    <t>30/06/2019</t>
  </si>
  <si>
    <t xml:space="preserve">Company:  BLI	</t>
  </si>
  <si>
    <t>Address:</t>
  </si>
  <si>
    <t>Tel: .............       Fax: .............</t>
  </si>
  <si>
    <t xml:space="preserve">Income Statement </t>
  </si>
  <si>
    <t>Q1 This year</t>
  </si>
  <si>
    <t xml:space="preserve">Q1 last year </t>
  </si>
  <si>
    <t>- Insurance premium revenue</t>
  </si>
  <si>
    <t>- Paid premium for reinsurance-inward</t>
  </si>
  <si>
    <t xml:space="preserve">- Increase (or decrease) Premium provision </t>
  </si>
  <si>
    <t xml:space="preserve">2. Premium revenue from Reinsurance ceding </t>
  </si>
  <si>
    <t xml:space="preserve">- Premium from Reinsurance ceding </t>
  </si>
  <si>
    <t xml:space="preserve">- Increase (or decrease) Premium provision for Reinsurance ceding </t>
  </si>
  <si>
    <t>3. Net Premium (03=01-02)</t>
  </si>
  <si>
    <t>4. Commission from Reinsurance ceding and Other receivables from insurance activity</t>
  </si>
  <si>
    <t>- Commission from Reinsurance ceding</t>
  </si>
  <si>
    <t>- Other receivables from insurance activity</t>
  </si>
  <si>
    <t>5. Net Premium (05= 03+04)</t>
  </si>
  <si>
    <t xml:space="preserve">6. Claims Payment </t>
  </si>
  <si>
    <t>- Total Claims Payment</t>
  </si>
  <si>
    <t>- Deductions</t>
  </si>
  <si>
    <t>7. Receipts of Reinsurance ceding indemnities</t>
  </si>
  <si>
    <t>8. Increase (or decrease) claim provision for direct insurance and reinsurance-inward</t>
  </si>
  <si>
    <t>9. Increase (or decrease) claim provision for reinsurance ceding</t>
  </si>
  <si>
    <t>10. Total Claims Payment</t>
  </si>
  <si>
    <t>11. Increase (Decrease) in Reserve for big loss fluctuations</t>
  </si>
  <si>
    <t>12. Other spending on insurance activity</t>
  </si>
  <si>
    <t>- Insurance commission</t>
  </si>
  <si>
    <t>- Other spending on insurance activity</t>
  </si>
  <si>
    <t>13. Total spending on insurance activity</t>
  </si>
  <si>
    <t>14. Gross profit from insurance activity</t>
  </si>
  <si>
    <t>18. Financial income</t>
  </si>
  <si>
    <t>19. Financial expenses</t>
  </si>
  <si>
    <t xml:space="preserve">20. Profit from financial activities </t>
  </si>
  <si>
    <t>21. General and administration expenses</t>
  </si>
  <si>
    <t>22. Net profit from insurance activity</t>
  </si>
  <si>
    <t>23. Other income</t>
  </si>
  <si>
    <t>24. Other expenses</t>
  </si>
  <si>
    <t>25. Profit (loss) from other activities</t>
  </si>
  <si>
    <t>26. Accounting profit (loss) before tax</t>
  </si>
  <si>
    <t>27. Income tax payable</t>
  </si>
  <si>
    <t>28. Deferred tax payable</t>
  </si>
  <si>
    <t>29. Net profit (loss) after tax</t>
  </si>
  <si>
    <t>30. Earning per share</t>
  </si>
  <si>
    <t>1. Receipts from sales of goods and services and other revenue</t>
  </si>
  <si>
    <t>2. Payments to suppliers</t>
  </si>
  <si>
    <t>3. Payments to employees</t>
  </si>
  <si>
    <t>4. Income tax paid</t>
  </si>
  <si>
    <t>5. Other cash received from operating activities</t>
  </si>
  <si>
    <t>6. Other cash paid for operating activities</t>
  </si>
  <si>
    <t>3. Loan to other company, acquisition of debt instruments of other company</t>
  </si>
  <si>
    <t xml:space="preserve">1. Acquisition of fixed assets and other non-current assets 
</t>
  </si>
  <si>
    <t>2. Proceeds from disposal of premises and equipment</t>
  </si>
  <si>
    <t xml:space="preserve">5. Interest and dividend received </t>
  </si>
  <si>
    <t>1. Cash payments of dividends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</si>
</sst>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.00_);_(* \(#,##0.00\);_(* &quot;-&quot;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name val="Arial"/>
    </font>
    <font>
      <b/>
      <sz val="9"/>
      <name val="Arial"/>
      <family val="2"/>
      <charset val="163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7" fillId="0" borderId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1" fillId="0" borderId="0" xfId="0" applyFont="1"/>
    <xf numFmtId="41" fontId="0" fillId="0" borderId="0" xfId="0" applyNumberFormat="1"/>
    <xf numFmtId="41" fontId="2" fillId="0" borderId="0" xfId="0" applyNumberFormat="1" applyFont="1"/>
    <xf numFmtId="0" fontId="1" fillId="0" borderId="1" xfId="0" applyFont="1" applyBorder="1" applyAlignment="1">
      <alignment horizontal="center"/>
    </xf>
    <xf numFmtId="44" fontId="1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0" fontId="0" fillId="0" borderId="1" xfId="0" applyBorder="1"/>
    <xf numFmtId="41" fontId="0" fillId="0" borderId="1" xfId="0" applyNumberFormat="1" applyBorder="1"/>
    <xf numFmtId="0" fontId="0" fillId="0" borderId="1" xfId="0" applyFont="1" applyBorder="1"/>
    <xf numFmtId="0" fontId="0" fillId="0" borderId="1" xfId="0" applyBorder="1" applyAlignment="1"/>
    <xf numFmtId="0" fontId="1" fillId="0" borderId="1" xfId="0" applyFont="1" applyBorder="1" applyAlignment="1"/>
    <xf numFmtId="0" fontId="0" fillId="0" borderId="1" xfId="0" applyFont="1" applyBorder="1" applyAlignment="1"/>
    <xf numFmtId="0" fontId="1" fillId="0" borderId="1" xfId="0" applyFont="1" applyBorder="1" applyAlignment="1">
      <alignment horizontal="center" vertical="center"/>
    </xf>
    <xf numFmtId="41" fontId="1" fillId="0" borderId="1" xfId="0" applyNumberFormat="1" applyFont="1" applyBorder="1" applyAlignment="1">
      <alignment horizontal="center" wrapText="1"/>
    </xf>
    <xf numFmtId="41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41" fontId="0" fillId="0" borderId="1" xfId="0" applyNumberFormat="1" applyFont="1" applyBorder="1"/>
    <xf numFmtId="0" fontId="0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41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0" fillId="0" borderId="1" xfId="0" quotePrefix="1" applyFont="1" applyBorder="1" applyAlignment="1">
      <alignment horizontal="left"/>
    </xf>
    <xf numFmtId="165" fontId="0" fillId="0" borderId="1" xfId="0" applyNumberFormat="1" applyBorder="1" applyAlignment="1">
      <alignment horizontal="right"/>
    </xf>
    <xf numFmtId="165" fontId="0" fillId="0" borderId="1" xfId="0" applyNumberForma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4" fillId="0" borderId="0" xfId="1" applyFont="1"/>
    <xf numFmtId="0" fontId="4" fillId="0" borderId="1" xfId="1" applyFont="1" applyBorder="1" applyAlignment="1">
      <alignment horizontal="center" vertical="center"/>
    </xf>
    <xf numFmtId="0" fontId="6" fillId="0" borderId="0" xfId="3" applyFont="1" applyAlignment="1">
      <alignment horizontal="center"/>
    </xf>
    <xf numFmtId="49" fontId="6" fillId="0" borderId="0" xfId="4" applyNumberFormat="1" applyFont="1" applyAlignment="1">
      <alignment horizontal="left"/>
    </xf>
    <xf numFmtId="0" fontId="6" fillId="0" borderId="0" xfId="3" applyFont="1"/>
    <xf numFmtId="0" fontId="6" fillId="0" borderId="1" xfId="4" applyFont="1" applyBorder="1" applyAlignment="1">
      <alignment horizontal="center" vertical="center"/>
    </xf>
    <xf numFmtId="49" fontId="6" fillId="0" borderId="1" xfId="4" applyNumberFormat="1" applyFont="1" applyBorder="1" applyAlignment="1">
      <alignment horizontal="center" vertical="center" wrapText="1"/>
    </xf>
    <xf numFmtId="49" fontId="6" fillId="0" borderId="1" xfId="4" applyNumberFormat="1" applyFont="1" applyBorder="1" applyAlignment="1">
      <alignment horizontal="left" vertical="center"/>
    </xf>
    <xf numFmtId="0" fontId="6" fillId="0" borderId="1" xfId="4" applyFont="1" applyBorder="1" applyAlignment="1">
      <alignment horizontal="center" vertical="center" wrapText="1"/>
    </xf>
    <xf numFmtId="41" fontId="6" fillId="0" borderId="1" xfId="4" applyNumberFormat="1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49" fontId="5" fillId="0" borderId="1" xfId="4" applyNumberFormat="1" applyFont="1" applyBorder="1" applyAlignment="1">
      <alignment vertical="center" wrapText="1"/>
    </xf>
    <xf numFmtId="41" fontId="5" fillId="0" borderId="1" xfId="4" applyNumberFormat="1" applyFont="1" applyBorder="1" applyAlignment="1">
      <alignment horizontal="center" vertical="center"/>
    </xf>
    <xf numFmtId="0" fontId="5" fillId="0" borderId="1" xfId="4" applyFont="1" applyBorder="1" applyAlignment="1">
      <alignment horizontal="left" vertical="center"/>
    </xf>
    <xf numFmtId="49" fontId="6" fillId="0" borderId="1" xfId="4" applyNumberFormat="1" applyFont="1" applyBorder="1" applyAlignment="1">
      <alignment vertical="center" wrapText="1"/>
    </xf>
    <xf numFmtId="0" fontId="6" fillId="0" borderId="1" xfId="1" applyFont="1" applyBorder="1" applyAlignment="1">
      <alignment vertical="top" wrapText="1"/>
    </xf>
    <xf numFmtId="41" fontId="6" fillId="0" borderId="1" xfId="4" applyNumberFormat="1" applyFont="1" applyBorder="1" applyAlignment="1">
      <alignment vertical="center"/>
    </xf>
    <xf numFmtId="0" fontId="4" fillId="0" borderId="3" xfId="1" applyFont="1" applyBorder="1"/>
    <xf numFmtId="0" fontId="4" fillId="0" borderId="0" xfId="1" applyFont="1" applyBorder="1"/>
    <xf numFmtId="0" fontId="4" fillId="0" borderId="0" xfId="1" applyFont="1"/>
    <xf numFmtId="0" fontId="4" fillId="0" borderId="0" xfId="1" applyFont="1" applyAlignment="1">
      <alignment horizontal="center" vertical="center"/>
    </xf>
  </cellXfs>
  <cellStyles count="5">
    <cellStyle name="Bình thường" xfId="0" builtinId="0"/>
    <cellStyle name="Bình thường 2" xfId="1" xr:uid="{29CC5E43-10EB-4861-9C4F-738AF66378D6}"/>
    <cellStyle name="Dấu phẩy 2" xfId="2" xr:uid="{4685EC12-DAFC-4556-96F9-C9F267B257BE}"/>
    <cellStyle name="Normal 2" xfId="4" xr:uid="{F5E153FC-5035-4DF6-8CCD-98E8C82BEE3A}"/>
    <cellStyle name="Normal 3 2" xfId="3" xr:uid="{D02B51BE-0278-472D-9B38-CD4A8223EC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5EEC1-B796-4A9F-BE5A-74EA22FCD263}">
  <dimension ref="A1:E85"/>
  <sheetViews>
    <sheetView workbookViewId="0">
      <selection activeCell="C4" sqref="C4"/>
    </sheetView>
  </sheetViews>
  <sheetFormatPr defaultRowHeight="14.4" x14ac:dyDescent="0.3"/>
  <cols>
    <col min="1" max="1" width="39.5546875" customWidth="1"/>
    <col min="4" max="4" width="19.21875" style="3" bestFit="1" customWidth="1"/>
    <col min="5" max="5" width="17.6640625" style="3" customWidth="1"/>
  </cols>
  <sheetData>
    <row r="1" spans="1:5" x14ac:dyDescent="0.3">
      <c r="A1" s="1" t="s">
        <v>0</v>
      </c>
      <c r="B1" s="1"/>
      <c r="C1" s="1"/>
      <c r="D1" s="4"/>
    </row>
    <row r="2" spans="1:5" x14ac:dyDescent="0.3">
      <c r="C2" s="2" t="s">
        <v>1</v>
      </c>
    </row>
    <row r="3" spans="1:5" x14ac:dyDescent="0.3">
      <c r="C3" s="2" t="s">
        <v>117</v>
      </c>
    </row>
    <row r="5" spans="1:5" x14ac:dyDescent="0.3">
      <c r="A5" s="21" t="s">
        <v>2</v>
      </c>
      <c r="B5" s="21"/>
      <c r="C5" s="21"/>
      <c r="D5" s="22"/>
    </row>
    <row r="6" spans="1:5" ht="28.8" x14ac:dyDescent="0.3">
      <c r="A6" s="5" t="s">
        <v>3</v>
      </c>
      <c r="B6" s="5" t="s">
        <v>4</v>
      </c>
      <c r="C6" s="5" t="s">
        <v>5</v>
      </c>
      <c r="D6" s="6" t="s">
        <v>62</v>
      </c>
      <c r="E6" s="6" t="s">
        <v>63</v>
      </c>
    </row>
    <row r="7" spans="1:5" x14ac:dyDescent="0.3">
      <c r="A7" s="7" t="s">
        <v>6</v>
      </c>
      <c r="B7" s="8"/>
      <c r="C7" s="8"/>
      <c r="D7" s="9"/>
      <c r="E7" s="9"/>
    </row>
    <row r="8" spans="1:5" x14ac:dyDescent="0.3">
      <c r="A8" s="7" t="s">
        <v>7</v>
      </c>
      <c r="B8" s="7">
        <v>100</v>
      </c>
      <c r="C8" s="7"/>
      <c r="D8" s="16">
        <f>D9+D12+D16+D21+D23+D27</f>
        <v>1629416960401</v>
      </c>
      <c r="E8" s="16">
        <f>E9+E12+E16+E21+E23+E27</f>
        <v>1493150190543</v>
      </c>
    </row>
    <row r="9" spans="1:5" x14ac:dyDescent="0.3">
      <c r="A9" s="7" t="s">
        <v>10</v>
      </c>
      <c r="B9" s="7">
        <v>110</v>
      </c>
      <c r="C9" s="7"/>
      <c r="D9" s="16">
        <f>D10+D11</f>
        <v>310724751894</v>
      </c>
      <c r="E9" s="16">
        <f>E10+E11</f>
        <v>467529651751</v>
      </c>
    </row>
    <row r="10" spans="1:5" x14ac:dyDescent="0.3">
      <c r="A10" s="10" t="s">
        <v>8</v>
      </c>
      <c r="B10" s="8">
        <v>111</v>
      </c>
      <c r="C10" s="8"/>
      <c r="D10" s="9">
        <v>230724751894</v>
      </c>
      <c r="E10" s="9">
        <v>467529651751</v>
      </c>
    </row>
    <row r="11" spans="1:5" x14ac:dyDescent="0.3">
      <c r="A11" s="10" t="s">
        <v>9</v>
      </c>
      <c r="B11" s="8">
        <v>112</v>
      </c>
      <c r="C11" s="8"/>
      <c r="D11" s="9">
        <v>80000000000</v>
      </c>
      <c r="E11" s="9">
        <v>0</v>
      </c>
    </row>
    <row r="12" spans="1:5" x14ac:dyDescent="0.3">
      <c r="A12" s="7" t="s">
        <v>11</v>
      </c>
      <c r="B12" s="7">
        <v>120</v>
      </c>
      <c r="C12" s="7"/>
      <c r="D12" s="16">
        <f>D13+D14+D15</f>
        <v>683155791789</v>
      </c>
      <c r="E12" s="16">
        <f>E13+E14+E15</f>
        <v>463223455229</v>
      </c>
    </row>
    <row r="13" spans="1:5" x14ac:dyDescent="0.3">
      <c r="A13" s="10" t="s">
        <v>12</v>
      </c>
      <c r="B13" s="8">
        <v>121</v>
      </c>
      <c r="C13" s="8"/>
      <c r="D13" s="9">
        <v>57908321532</v>
      </c>
      <c r="E13" s="9">
        <v>38986886456</v>
      </c>
    </row>
    <row r="14" spans="1:5" x14ac:dyDescent="0.3">
      <c r="A14" s="10" t="s">
        <v>13</v>
      </c>
      <c r="B14" s="8">
        <v>122</v>
      </c>
      <c r="C14" s="8"/>
      <c r="D14" s="9">
        <v>-11803196895</v>
      </c>
      <c r="E14" s="9">
        <v>-13148004664</v>
      </c>
    </row>
    <row r="15" spans="1:5" x14ac:dyDescent="0.3">
      <c r="A15" s="10" t="s">
        <v>14</v>
      </c>
      <c r="B15" s="8">
        <v>123</v>
      </c>
      <c r="C15" s="8"/>
      <c r="D15" s="9">
        <v>637050667152</v>
      </c>
      <c r="E15" s="9">
        <v>437384573437</v>
      </c>
    </row>
    <row r="16" spans="1:5" x14ac:dyDescent="0.3">
      <c r="A16" s="7" t="s">
        <v>15</v>
      </c>
      <c r="B16" s="7">
        <v>130</v>
      </c>
      <c r="C16" s="7"/>
      <c r="D16" s="16">
        <f>D17+D19+D20</f>
        <v>295001577157</v>
      </c>
      <c r="E16" s="16">
        <f>E17+E19+E20</f>
        <v>235356037501</v>
      </c>
    </row>
    <row r="17" spans="1:5" x14ac:dyDescent="0.3">
      <c r="A17" s="10" t="s">
        <v>16</v>
      </c>
      <c r="B17" s="8">
        <v>131</v>
      </c>
      <c r="C17" s="8"/>
      <c r="D17" s="9">
        <f>D18</f>
        <v>197366208722</v>
      </c>
      <c r="E17" s="9">
        <f>E18</f>
        <v>191999709946</v>
      </c>
    </row>
    <row r="18" spans="1:5" x14ac:dyDescent="0.3">
      <c r="A18" s="10" t="s">
        <v>17</v>
      </c>
      <c r="B18" s="8">
        <v>131.1</v>
      </c>
      <c r="C18" s="8"/>
      <c r="D18" s="9">
        <v>197366208722</v>
      </c>
      <c r="E18" s="9">
        <v>191999709946</v>
      </c>
    </row>
    <row r="19" spans="1:5" x14ac:dyDescent="0.3">
      <c r="A19" s="10" t="s">
        <v>18</v>
      </c>
      <c r="B19" s="8">
        <v>136</v>
      </c>
      <c r="C19" s="8"/>
      <c r="D19" s="9">
        <v>116784788352</v>
      </c>
      <c r="E19" s="9">
        <v>62108057480</v>
      </c>
    </row>
    <row r="20" spans="1:5" x14ac:dyDescent="0.3">
      <c r="A20" s="10" t="s">
        <v>32</v>
      </c>
      <c r="B20" s="8">
        <v>137</v>
      </c>
      <c r="C20" s="8"/>
      <c r="D20" s="9">
        <v>-19149419917</v>
      </c>
      <c r="E20" s="9">
        <v>-18751729925</v>
      </c>
    </row>
    <row r="21" spans="1:5" x14ac:dyDescent="0.3">
      <c r="A21" s="7" t="s">
        <v>19</v>
      </c>
      <c r="B21" s="7">
        <v>140</v>
      </c>
      <c r="C21" s="7"/>
      <c r="D21" s="16">
        <f>D22</f>
        <v>438420078</v>
      </c>
      <c r="E21" s="16">
        <f>E22</f>
        <v>427594345</v>
      </c>
    </row>
    <row r="22" spans="1:5" x14ac:dyDescent="0.3">
      <c r="A22" s="10" t="s">
        <v>20</v>
      </c>
      <c r="B22" s="8">
        <v>141</v>
      </c>
      <c r="C22" s="8"/>
      <c r="D22" s="9">
        <v>438420078</v>
      </c>
      <c r="E22" s="9">
        <v>427594345</v>
      </c>
    </row>
    <row r="23" spans="1:5" x14ac:dyDescent="0.3">
      <c r="A23" s="7" t="s">
        <v>21</v>
      </c>
      <c r="B23" s="7">
        <v>150</v>
      </c>
      <c r="C23" s="7"/>
      <c r="D23" s="16">
        <f>D24</f>
        <v>43396766705</v>
      </c>
      <c r="E23" s="16">
        <f>E24</f>
        <v>51414019866</v>
      </c>
    </row>
    <row r="24" spans="1:5" x14ac:dyDescent="0.3">
      <c r="A24" s="10" t="s">
        <v>22</v>
      </c>
      <c r="B24" s="8">
        <v>151</v>
      </c>
      <c r="C24" s="8"/>
      <c r="D24" s="9">
        <f>D25+D26</f>
        <v>43396766705</v>
      </c>
      <c r="E24" s="9">
        <f>E25+E26</f>
        <v>51414019866</v>
      </c>
    </row>
    <row r="25" spans="1:5" x14ac:dyDescent="0.3">
      <c r="A25" s="10" t="s">
        <v>23</v>
      </c>
      <c r="B25" s="8">
        <v>151.1</v>
      </c>
      <c r="C25" s="8"/>
      <c r="D25" s="9">
        <v>41003636404</v>
      </c>
      <c r="E25" s="9">
        <v>50496662169</v>
      </c>
    </row>
    <row r="26" spans="1:5" x14ac:dyDescent="0.3">
      <c r="A26" s="10" t="s">
        <v>24</v>
      </c>
      <c r="B26" s="8">
        <v>151.19999999999999</v>
      </c>
      <c r="C26" s="8"/>
      <c r="D26" s="9">
        <v>2393130301</v>
      </c>
      <c r="E26" s="9">
        <v>917357697</v>
      </c>
    </row>
    <row r="27" spans="1:5" x14ac:dyDescent="0.3">
      <c r="A27" s="7" t="s">
        <v>25</v>
      </c>
      <c r="B27" s="7">
        <v>190</v>
      </c>
      <c r="C27" s="7"/>
      <c r="D27" s="16">
        <f>D28+D29</f>
        <v>296699652778</v>
      </c>
      <c r="E27" s="16">
        <f>E28+E29</f>
        <v>275199431851</v>
      </c>
    </row>
    <row r="28" spans="1:5" x14ac:dyDescent="0.3">
      <c r="A28" s="10" t="s">
        <v>26</v>
      </c>
      <c r="B28" s="8">
        <v>191</v>
      </c>
      <c r="C28" s="8"/>
      <c r="D28" s="9">
        <v>185921733928</v>
      </c>
      <c r="E28" s="9">
        <v>176500935032</v>
      </c>
    </row>
    <row r="29" spans="1:5" x14ac:dyDescent="0.3">
      <c r="A29" s="10" t="s">
        <v>27</v>
      </c>
      <c r="B29" s="8">
        <v>192</v>
      </c>
      <c r="C29" s="8"/>
      <c r="D29" s="9">
        <v>110777918850</v>
      </c>
      <c r="E29" s="9">
        <v>98698496819</v>
      </c>
    </row>
    <row r="30" spans="1:5" x14ac:dyDescent="0.3">
      <c r="A30" s="7" t="s">
        <v>37</v>
      </c>
      <c r="B30" s="7">
        <v>200</v>
      </c>
      <c r="C30" s="7"/>
      <c r="D30" s="16">
        <f>D31+D35+D43+D46</f>
        <v>278279030643</v>
      </c>
      <c r="E30" s="16">
        <f>E31+E35+E43+E46</f>
        <v>328481715167</v>
      </c>
    </row>
    <row r="31" spans="1:5" x14ac:dyDescent="0.3">
      <c r="A31" s="7" t="s">
        <v>28</v>
      </c>
      <c r="B31" s="7">
        <v>210</v>
      </c>
      <c r="C31" s="7"/>
      <c r="D31" s="16">
        <f>D32</f>
        <v>17077781727</v>
      </c>
      <c r="E31" s="16">
        <f>E32</f>
        <v>18805092896</v>
      </c>
    </row>
    <row r="32" spans="1:5" x14ac:dyDescent="0.3">
      <c r="A32" s="10" t="s">
        <v>29</v>
      </c>
      <c r="B32" s="8">
        <v>218</v>
      </c>
      <c r="C32" s="8"/>
      <c r="D32" s="9">
        <f>D33+D34</f>
        <v>17077781727</v>
      </c>
      <c r="E32" s="9">
        <f>E33+E34</f>
        <v>18805092896</v>
      </c>
    </row>
    <row r="33" spans="1:5" x14ac:dyDescent="0.3">
      <c r="A33" s="10" t="s">
        <v>30</v>
      </c>
      <c r="B33" s="8">
        <v>218.1</v>
      </c>
      <c r="C33" s="8"/>
      <c r="D33" s="9">
        <v>12000000000</v>
      </c>
      <c r="E33" s="9">
        <v>12000000000</v>
      </c>
    </row>
    <row r="34" spans="1:5" x14ac:dyDescent="0.3">
      <c r="A34" s="10" t="s">
        <v>31</v>
      </c>
      <c r="B34" s="8">
        <v>218.2</v>
      </c>
      <c r="C34" s="8"/>
      <c r="D34" s="9">
        <v>5077781727</v>
      </c>
      <c r="E34" s="9">
        <v>6805092896</v>
      </c>
    </row>
    <row r="35" spans="1:5" x14ac:dyDescent="0.3">
      <c r="A35" s="7" t="s">
        <v>39</v>
      </c>
      <c r="B35" s="7">
        <v>220</v>
      </c>
      <c r="C35" s="7"/>
      <c r="D35" s="16">
        <f>D36+D39+D42</f>
        <v>82864491647</v>
      </c>
      <c r="E35" s="16">
        <f>E36+E39+E42</f>
        <v>82830428133</v>
      </c>
    </row>
    <row r="36" spans="1:5" x14ac:dyDescent="0.3">
      <c r="A36" s="10" t="s">
        <v>33</v>
      </c>
      <c r="B36" s="8">
        <v>221</v>
      </c>
      <c r="C36" s="8"/>
      <c r="D36" s="9">
        <f>D37+D38</f>
        <v>17006616290</v>
      </c>
      <c r="E36" s="9">
        <v>16656822090</v>
      </c>
    </row>
    <row r="37" spans="1:5" x14ac:dyDescent="0.3">
      <c r="A37" s="8" t="s">
        <v>34</v>
      </c>
      <c r="B37" s="8">
        <v>222</v>
      </c>
      <c r="C37" s="8"/>
      <c r="D37" s="9">
        <v>38760725295</v>
      </c>
      <c r="E37" s="9">
        <v>37501019840</v>
      </c>
    </row>
    <row r="38" spans="1:5" x14ac:dyDescent="0.3">
      <c r="A38" s="8" t="s">
        <v>35</v>
      </c>
      <c r="B38" s="8">
        <v>223</v>
      </c>
      <c r="C38" s="8"/>
      <c r="D38" s="9">
        <v>-21754109005</v>
      </c>
      <c r="E38" s="9">
        <v>-20844197750</v>
      </c>
    </row>
    <row r="39" spans="1:5" x14ac:dyDescent="0.3">
      <c r="A39" s="8" t="s">
        <v>36</v>
      </c>
      <c r="B39" s="8">
        <v>227</v>
      </c>
      <c r="C39" s="8"/>
      <c r="D39" s="9">
        <f>D40+D41</f>
        <v>65782875357</v>
      </c>
      <c r="E39" s="9">
        <f>E40+E41</f>
        <v>66173606043</v>
      </c>
    </row>
    <row r="40" spans="1:5" x14ac:dyDescent="0.3">
      <c r="A40" s="8" t="s">
        <v>34</v>
      </c>
      <c r="B40" s="8">
        <v>228</v>
      </c>
      <c r="C40" s="8"/>
      <c r="D40" s="9">
        <v>73113842449</v>
      </c>
      <c r="E40" s="9">
        <v>73113842449</v>
      </c>
    </row>
    <row r="41" spans="1:5" x14ac:dyDescent="0.3">
      <c r="A41" s="8" t="s">
        <v>35</v>
      </c>
      <c r="B41" s="8">
        <v>229</v>
      </c>
      <c r="C41" s="8"/>
      <c r="D41" s="9">
        <v>-7330967092</v>
      </c>
      <c r="E41" s="9">
        <v>-6940236406</v>
      </c>
    </row>
    <row r="42" spans="1:5" x14ac:dyDescent="0.3">
      <c r="A42" s="8" t="s">
        <v>38</v>
      </c>
      <c r="B42" s="8">
        <v>230</v>
      </c>
      <c r="C42" s="8"/>
      <c r="D42" s="9">
        <v>75000000</v>
      </c>
      <c r="E42" s="9">
        <v>0</v>
      </c>
    </row>
    <row r="43" spans="1:5" x14ac:dyDescent="0.3">
      <c r="A43" s="7" t="s">
        <v>40</v>
      </c>
      <c r="B43" s="7">
        <v>250</v>
      </c>
      <c r="C43" s="7"/>
      <c r="D43" s="16">
        <f>D44+D45</f>
        <v>163210101679</v>
      </c>
      <c r="E43" s="16">
        <f>E44+E45</f>
        <v>211257534246</v>
      </c>
    </row>
    <row r="44" spans="1:5" x14ac:dyDescent="0.3">
      <c r="A44" s="8" t="s">
        <v>97</v>
      </c>
      <c r="B44" s="8">
        <v>255</v>
      </c>
      <c r="C44" s="8"/>
      <c r="D44" s="9">
        <v>166524358905</v>
      </c>
      <c r="E44" s="9">
        <v>213560534246</v>
      </c>
    </row>
    <row r="45" spans="1:5" x14ac:dyDescent="0.3">
      <c r="A45" s="8" t="s">
        <v>98</v>
      </c>
      <c r="B45" s="8">
        <v>255.1</v>
      </c>
      <c r="C45" s="8"/>
      <c r="D45" s="9">
        <v>-3314257226</v>
      </c>
      <c r="E45" s="9">
        <v>-2303000000</v>
      </c>
    </row>
    <row r="46" spans="1:5" x14ac:dyDescent="0.3">
      <c r="A46" s="7" t="s">
        <v>41</v>
      </c>
      <c r="B46" s="7">
        <v>260</v>
      </c>
      <c r="C46" s="7"/>
      <c r="D46" s="16">
        <f>D47+D48+D49</f>
        <v>15126655590</v>
      </c>
      <c r="E46" s="16">
        <f>E47+E48+E49</f>
        <v>15588659892</v>
      </c>
    </row>
    <row r="47" spans="1:5" x14ac:dyDescent="0.3">
      <c r="A47" s="8" t="s">
        <v>42</v>
      </c>
      <c r="B47" s="8">
        <v>261</v>
      </c>
      <c r="C47" s="8"/>
      <c r="D47" s="9">
        <v>4712626159</v>
      </c>
      <c r="E47" s="9">
        <v>6287466040</v>
      </c>
    </row>
    <row r="48" spans="1:5" x14ac:dyDescent="0.3">
      <c r="A48" s="8" t="s">
        <v>43</v>
      </c>
      <c r="B48" s="8">
        <v>262</v>
      </c>
      <c r="C48" s="8"/>
      <c r="D48" s="9">
        <v>7093498673</v>
      </c>
      <c r="E48" s="9">
        <v>6553986889</v>
      </c>
    </row>
    <row r="49" spans="1:5" x14ac:dyDescent="0.3">
      <c r="A49" s="8" t="s">
        <v>44</v>
      </c>
      <c r="B49" s="8">
        <v>268</v>
      </c>
      <c r="C49" s="8"/>
      <c r="D49" s="9">
        <v>3320530758</v>
      </c>
      <c r="E49" s="9">
        <v>2747206963</v>
      </c>
    </row>
    <row r="50" spans="1:5" x14ac:dyDescent="0.3">
      <c r="A50" s="7" t="s">
        <v>45</v>
      </c>
      <c r="B50" s="7">
        <v>270</v>
      </c>
      <c r="C50" s="7"/>
      <c r="D50" s="16">
        <f>D30+D8</f>
        <v>1907695991044</v>
      </c>
      <c r="E50" s="16">
        <f>E30+E8</f>
        <v>1821631905710</v>
      </c>
    </row>
    <row r="51" spans="1:5" x14ac:dyDescent="0.3">
      <c r="A51" s="8"/>
      <c r="B51" s="8"/>
      <c r="C51" s="8"/>
      <c r="D51" s="9"/>
      <c r="E51" s="9"/>
    </row>
    <row r="52" spans="1:5" x14ac:dyDescent="0.3">
      <c r="A52" s="7" t="s">
        <v>46</v>
      </c>
      <c r="B52" s="8"/>
      <c r="C52" s="8"/>
      <c r="D52" s="9"/>
      <c r="E52" s="9"/>
    </row>
    <row r="53" spans="1:5" x14ac:dyDescent="0.3">
      <c r="A53" s="7" t="s">
        <v>47</v>
      </c>
      <c r="B53" s="7">
        <v>300</v>
      </c>
      <c r="C53" s="7"/>
      <c r="D53" s="16">
        <f>D54+D67</f>
        <v>1204852237578</v>
      </c>
      <c r="E53" s="16">
        <f>E54+E67</f>
        <v>1155094049414</v>
      </c>
    </row>
    <row r="54" spans="1:5" x14ac:dyDescent="0.3">
      <c r="A54" s="7" t="s">
        <v>48</v>
      </c>
      <c r="B54" s="7">
        <v>310</v>
      </c>
      <c r="C54" s="7"/>
      <c r="D54" s="16">
        <f>D55+SUM(D57:D62)+D63</f>
        <v>1201330901578</v>
      </c>
      <c r="E54" s="16">
        <f>E55+SUM(E57:E62)+E63</f>
        <v>1151905945789</v>
      </c>
    </row>
    <row r="55" spans="1:5" x14ac:dyDescent="0.3">
      <c r="A55" s="10" t="s">
        <v>99</v>
      </c>
      <c r="B55" s="8">
        <v>312</v>
      </c>
      <c r="C55" s="8"/>
      <c r="D55" s="9">
        <f>D56</f>
        <v>211583174340</v>
      </c>
      <c r="E55" s="9">
        <f>E56</f>
        <v>166665759670</v>
      </c>
    </row>
    <row r="56" spans="1:5" x14ac:dyDescent="0.3">
      <c r="A56" s="10" t="s">
        <v>100</v>
      </c>
      <c r="B56" s="8">
        <v>312.10000000000002</v>
      </c>
      <c r="C56" s="8"/>
      <c r="D56" s="9">
        <v>211583174340</v>
      </c>
      <c r="E56" s="9">
        <v>166665759670</v>
      </c>
    </row>
    <row r="57" spans="1:5" x14ac:dyDescent="0.3">
      <c r="A57" s="8" t="s">
        <v>101</v>
      </c>
      <c r="B57" s="8">
        <v>314</v>
      </c>
      <c r="C57" s="8"/>
      <c r="D57" s="9">
        <v>22988093965</v>
      </c>
      <c r="E57" s="9">
        <v>12731773382</v>
      </c>
    </row>
    <row r="58" spans="1:5" x14ac:dyDescent="0.3">
      <c r="A58" s="8" t="s">
        <v>102</v>
      </c>
      <c r="B58" s="8">
        <v>315</v>
      </c>
      <c r="C58" s="8"/>
      <c r="D58" s="9">
        <v>8032863167</v>
      </c>
      <c r="E58" s="9">
        <v>19032541746</v>
      </c>
    </row>
    <row r="59" spans="1:5" x14ac:dyDescent="0.3">
      <c r="A59" s="8" t="s">
        <v>103</v>
      </c>
      <c r="B59" s="8">
        <v>316</v>
      </c>
      <c r="C59" s="8"/>
      <c r="D59" s="9">
        <v>2770626340</v>
      </c>
      <c r="E59" s="9">
        <v>7192377140</v>
      </c>
    </row>
    <row r="60" spans="1:5" x14ac:dyDescent="0.3">
      <c r="A60" s="8" t="s">
        <v>104</v>
      </c>
      <c r="B60" s="8">
        <v>318</v>
      </c>
      <c r="C60" s="8"/>
      <c r="D60" s="9">
        <v>3312887127</v>
      </c>
      <c r="E60" s="9">
        <v>6052792065</v>
      </c>
    </row>
    <row r="61" spans="1:5" x14ac:dyDescent="0.3">
      <c r="A61" s="8" t="s">
        <v>105</v>
      </c>
      <c r="B61" s="8">
        <v>319</v>
      </c>
      <c r="C61" s="8"/>
      <c r="D61" s="9">
        <v>57590079920</v>
      </c>
      <c r="E61" s="9">
        <v>29855269765</v>
      </c>
    </row>
    <row r="62" spans="1:5" x14ac:dyDescent="0.3">
      <c r="A62" s="8" t="s">
        <v>106</v>
      </c>
      <c r="B62" s="8">
        <v>319.10000000000002</v>
      </c>
      <c r="C62" s="8"/>
      <c r="D62" s="9">
        <v>70134702040</v>
      </c>
      <c r="E62" s="9">
        <v>67795491120</v>
      </c>
    </row>
    <row r="63" spans="1:5" x14ac:dyDescent="0.3">
      <c r="A63" s="8" t="s">
        <v>107</v>
      </c>
      <c r="B63" s="8">
        <v>329</v>
      </c>
      <c r="C63" s="8"/>
      <c r="D63" s="9">
        <f>SUM(D64:D66)</f>
        <v>824918474679</v>
      </c>
      <c r="E63" s="9">
        <f>SUM(E64:E66)</f>
        <v>842579940901</v>
      </c>
    </row>
    <row r="64" spans="1:5" x14ac:dyDescent="0.3">
      <c r="A64" s="8" t="s">
        <v>108</v>
      </c>
      <c r="B64" s="8">
        <v>329.1</v>
      </c>
      <c r="C64" s="8"/>
      <c r="D64" s="9">
        <v>484023489156</v>
      </c>
      <c r="E64" s="9">
        <v>520913605502</v>
      </c>
    </row>
    <row r="65" spans="1:5" x14ac:dyDescent="0.3">
      <c r="A65" s="11" t="s">
        <v>109</v>
      </c>
      <c r="B65" s="8">
        <v>329.2</v>
      </c>
      <c r="C65" s="8"/>
      <c r="D65" s="9">
        <v>280404268778</v>
      </c>
      <c r="E65" s="9">
        <v>264182074896</v>
      </c>
    </row>
    <row r="66" spans="1:5" x14ac:dyDescent="0.3">
      <c r="A66" s="11" t="s">
        <v>110</v>
      </c>
      <c r="B66" s="8">
        <v>329.3</v>
      </c>
      <c r="C66" s="8"/>
      <c r="D66" s="9">
        <v>60490716745</v>
      </c>
      <c r="E66" s="9">
        <v>57484260503</v>
      </c>
    </row>
    <row r="67" spans="1:5" x14ac:dyDescent="0.3">
      <c r="A67" s="7" t="s">
        <v>49</v>
      </c>
      <c r="B67" s="7">
        <v>330</v>
      </c>
      <c r="C67" s="7"/>
      <c r="D67" s="16">
        <f>D68+D69</f>
        <v>3521336000</v>
      </c>
      <c r="E67" s="16">
        <f>E68+E69</f>
        <v>3188103625</v>
      </c>
    </row>
    <row r="68" spans="1:5" x14ac:dyDescent="0.3">
      <c r="A68" s="11" t="s">
        <v>61</v>
      </c>
      <c r="B68" s="8">
        <v>333</v>
      </c>
      <c r="C68" s="8"/>
      <c r="D68" s="9">
        <v>30000000</v>
      </c>
      <c r="E68" s="9">
        <v>30000000</v>
      </c>
    </row>
    <row r="69" spans="1:5" x14ac:dyDescent="0.3">
      <c r="A69" s="11" t="s">
        <v>56</v>
      </c>
      <c r="B69" s="8">
        <v>342</v>
      </c>
      <c r="C69" s="8"/>
      <c r="D69" s="9">
        <v>3491336000</v>
      </c>
      <c r="E69" s="9">
        <v>3158103625</v>
      </c>
    </row>
    <row r="70" spans="1:5" x14ac:dyDescent="0.3">
      <c r="A70" s="12" t="s">
        <v>57</v>
      </c>
      <c r="B70" s="7">
        <v>400</v>
      </c>
      <c r="C70" s="7"/>
      <c r="D70" s="16">
        <f>D71</f>
        <v>702843753466</v>
      </c>
      <c r="E70" s="16">
        <f>E71</f>
        <v>666537856296</v>
      </c>
    </row>
    <row r="71" spans="1:5" x14ac:dyDescent="0.3">
      <c r="A71" s="12" t="s">
        <v>58</v>
      </c>
      <c r="B71" s="7">
        <v>410</v>
      </c>
      <c r="C71" s="7"/>
      <c r="D71" s="16">
        <f>SUM(D72:D77)</f>
        <v>702843753466</v>
      </c>
      <c r="E71" s="16">
        <f>SUM(E72:E77)</f>
        <v>666537856296</v>
      </c>
    </row>
    <row r="72" spans="1:5" x14ac:dyDescent="0.3">
      <c r="A72" s="13" t="s">
        <v>59</v>
      </c>
      <c r="B72" s="8">
        <v>411</v>
      </c>
      <c r="C72" s="8"/>
      <c r="D72" s="9">
        <v>600000000000</v>
      </c>
      <c r="E72" s="9">
        <v>600000000000</v>
      </c>
    </row>
    <row r="73" spans="1:5" x14ac:dyDescent="0.3">
      <c r="A73" s="13" t="s">
        <v>60</v>
      </c>
      <c r="B73" s="8">
        <v>412</v>
      </c>
      <c r="C73" s="8"/>
      <c r="D73" s="9">
        <v>-415994845</v>
      </c>
      <c r="E73" s="9">
        <v>-415994845</v>
      </c>
    </row>
    <row r="74" spans="1:5" x14ac:dyDescent="0.3">
      <c r="A74" s="13" t="s">
        <v>50</v>
      </c>
      <c r="B74" s="8">
        <v>414</v>
      </c>
      <c r="C74" s="8"/>
      <c r="D74" s="9">
        <v>-5260000</v>
      </c>
      <c r="E74" s="9">
        <v>-5260000</v>
      </c>
    </row>
    <row r="75" spans="1:5" x14ac:dyDescent="0.3">
      <c r="A75" s="11" t="s">
        <v>51</v>
      </c>
      <c r="B75" s="8">
        <v>419</v>
      </c>
      <c r="C75" s="8"/>
      <c r="D75" s="9">
        <v>15831189152</v>
      </c>
      <c r="E75" s="9">
        <v>15831189152</v>
      </c>
    </row>
    <row r="76" spans="1:5" x14ac:dyDescent="0.3">
      <c r="A76" s="11" t="s">
        <v>52</v>
      </c>
      <c r="B76" s="8">
        <v>420</v>
      </c>
      <c r="C76" s="8"/>
      <c r="D76" s="9">
        <v>4911634120</v>
      </c>
      <c r="E76" s="9">
        <v>3180036898</v>
      </c>
    </row>
    <row r="77" spans="1:5" x14ac:dyDescent="0.3">
      <c r="A77" s="11" t="s">
        <v>53</v>
      </c>
      <c r="B77" s="8">
        <v>421</v>
      </c>
      <c r="C77" s="8"/>
      <c r="D77" s="9">
        <v>82522185039</v>
      </c>
      <c r="E77" s="9">
        <v>47947885091</v>
      </c>
    </row>
    <row r="78" spans="1:5" x14ac:dyDescent="0.3">
      <c r="A78" s="7" t="s">
        <v>54</v>
      </c>
      <c r="B78" s="7">
        <v>440</v>
      </c>
      <c r="C78" s="7"/>
      <c r="D78" s="16">
        <f>D53+D70</f>
        <v>1907695991044</v>
      </c>
      <c r="E78" s="16">
        <f>E53+E70</f>
        <v>1821631905710</v>
      </c>
    </row>
    <row r="80" spans="1:5" x14ac:dyDescent="0.3">
      <c r="A80" s="24" t="s">
        <v>55</v>
      </c>
      <c r="B80" s="24"/>
      <c r="C80" s="24"/>
      <c r="D80" s="24"/>
    </row>
    <row r="81" spans="1:5" x14ac:dyDescent="0.3">
      <c r="A81" s="23" t="s">
        <v>3</v>
      </c>
      <c r="B81" s="23"/>
      <c r="C81" s="14" t="s">
        <v>5</v>
      </c>
      <c r="D81" s="15" t="s">
        <v>115</v>
      </c>
      <c r="E81" s="15" t="s">
        <v>116</v>
      </c>
    </row>
    <row r="82" spans="1:5" x14ac:dyDescent="0.3">
      <c r="A82" s="20" t="s">
        <v>111</v>
      </c>
      <c r="B82" s="20"/>
      <c r="C82" s="8"/>
      <c r="D82" s="9">
        <v>10082376305</v>
      </c>
      <c r="E82" s="9">
        <v>23980599468</v>
      </c>
    </row>
    <row r="83" spans="1:5" x14ac:dyDescent="0.3">
      <c r="A83" s="20" t="s">
        <v>112</v>
      </c>
      <c r="B83" s="20"/>
      <c r="C83" s="8"/>
      <c r="D83" s="9">
        <v>10241555280</v>
      </c>
      <c r="E83" s="9">
        <v>10241555280</v>
      </c>
    </row>
    <row r="84" spans="1:5" x14ac:dyDescent="0.3">
      <c r="A84" s="20" t="s">
        <v>113</v>
      </c>
      <c r="B84" s="20"/>
      <c r="C84" s="8"/>
      <c r="D84" s="9"/>
      <c r="E84" s="9"/>
    </row>
    <row r="85" spans="1:5" x14ac:dyDescent="0.3">
      <c r="A85" s="25" t="s">
        <v>114</v>
      </c>
      <c r="B85" s="20"/>
      <c r="C85" s="8"/>
      <c r="D85" s="26">
        <v>198489.76</v>
      </c>
      <c r="E85" s="27">
        <v>37521.410000000003</v>
      </c>
    </row>
  </sheetData>
  <mergeCells count="7">
    <mergeCell ref="A85:B85"/>
    <mergeCell ref="A5:D5"/>
    <mergeCell ref="A81:B81"/>
    <mergeCell ref="A82:B82"/>
    <mergeCell ref="A83:B83"/>
    <mergeCell ref="A84:B84"/>
    <mergeCell ref="A80:D80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515BE-9F71-4344-AD31-7540DFEBEE2A}">
  <dimension ref="A1:E29"/>
  <sheetViews>
    <sheetView tabSelected="1" topLeftCell="B7" workbookViewId="0">
      <selection activeCell="E28" sqref="E28"/>
    </sheetView>
  </sheetViews>
  <sheetFormatPr defaultRowHeight="14.4" x14ac:dyDescent="0.3"/>
  <cols>
    <col min="1" max="1" width="44.21875" customWidth="1"/>
    <col min="4" max="4" width="22.5546875" customWidth="1"/>
    <col min="5" max="5" width="21.44140625" customWidth="1"/>
  </cols>
  <sheetData>
    <row r="1" spans="1:5" x14ac:dyDescent="0.3">
      <c r="A1" t="s">
        <v>0</v>
      </c>
      <c r="D1" s="2" t="s">
        <v>1</v>
      </c>
    </row>
    <row r="2" spans="1:5" x14ac:dyDescent="0.3">
      <c r="D2" s="2" t="s">
        <v>65</v>
      </c>
    </row>
    <row r="5" spans="1:5" x14ac:dyDescent="0.3">
      <c r="A5" s="24" t="s">
        <v>66</v>
      </c>
      <c r="B5" s="24"/>
      <c r="C5" s="24"/>
      <c r="D5" s="24"/>
      <c r="E5" s="24"/>
    </row>
    <row r="6" spans="1:5" ht="28.8" x14ac:dyDescent="0.3">
      <c r="A6" s="7" t="s">
        <v>67</v>
      </c>
      <c r="B6" s="7" t="s">
        <v>4</v>
      </c>
      <c r="C6" s="7" t="s">
        <v>68</v>
      </c>
      <c r="D6" s="18" t="s">
        <v>69</v>
      </c>
      <c r="E6" s="18" t="s">
        <v>70</v>
      </c>
    </row>
    <row r="7" spans="1:5" x14ac:dyDescent="0.3">
      <c r="A7" s="7" t="s">
        <v>71</v>
      </c>
      <c r="B7" s="8"/>
      <c r="C7" s="8"/>
      <c r="D7" s="9"/>
      <c r="E7" s="9"/>
    </row>
    <row r="8" spans="1:5" x14ac:dyDescent="0.3">
      <c r="A8" s="10" t="s">
        <v>161</v>
      </c>
      <c r="B8" s="8">
        <v>1</v>
      </c>
      <c r="C8" s="8"/>
      <c r="D8" s="9">
        <v>576062449192</v>
      </c>
      <c r="E8" s="9">
        <v>445162974297</v>
      </c>
    </row>
    <row r="9" spans="1:5" x14ac:dyDescent="0.3">
      <c r="A9" s="10" t="s">
        <v>162</v>
      </c>
      <c r="B9" s="8">
        <v>2</v>
      </c>
      <c r="C9" s="8"/>
      <c r="D9" s="9">
        <v>-439122809721</v>
      </c>
      <c r="E9" s="9">
        <v>-413509416397</v>
      </c>
    </row>
    <row r="10" spans="1:5" x14ac:dyDescent="0.3">
      <c r="A10" s="10" t="s">
        <v>163</v>
      </c>
      <c r="B10" s="8">
        <v>3</v>
      </c>
      <c r="C10" s="8"/>
      <c r="D10" s="9">
        <v>-75252966932</v>
      </c>
      <c r="E10" s="9">
        <v>-56684969142</v>
      </c>
    </row>
    <row r="11" spans="1:5" x14ac:dyDescent="0.3">
      <c r="A11" s="10" t="s">
        <v>164</v>
      </c>
      <c r="B11" s="8">
        <v>5</v>
      </c>
      <c r="C11" s="8"/>
      <c r="D11" s="9">
        <v>-9694286279</v>
      </c>
      <c r="E11" s="9">
        <v>0</v>
      </c>
    </row>
    <row r="12" spans="1:5" x14ac:dyDescent="0.3">
      <c r="A12" s="10" t="s">
        <v>165</v>
      </c>
      <c r="B12" s="8">
        <v>6</v>
      </c>
      <c r="C12" s="8"/>
      <c r="D12" s="9">
        <v>28678721250</v>
      </c>
      <c r="E12" s="9">
        <v>35248880075</v>
      </c>
    </row>
    <row r="13" spans="1:5" x14ac:dyDescent="0.3">
      <c r="A13" s="10" t="s">
        <v>166</v>
      </c>
      <c r="B13" s="8">
        <v>7</v>
      </c>
      <c r="C13" s="8"/>
      <c r="D13" s="19">
        <v>-111422037094</v>
      </c>
      <c r="E13" s="9">
        <v>0</v>
      </c>
    </row>
    <row r="14" spans="1:5" x14ac:dyDescent="0.3">
      <c r="A14" s="7" t="s">
        <v>72</v>
      </c>
      <c r="B14" s="7">
        <v>20</v>
      </c>
      <c r="C14" s="7"/>
      <c r="D14" s="16">
        <f>SUM(D8:D13)</f>
        <v>-30750929584</v>
      </c>
      <c r="E14" s="16">
        <f>SUM(E8:E13)</f>
        <v>10217468833</v>
      </c>
    </row>
    <row r="15" spans="1:5" x14ac:dyDescent="0.3">
      <c r="A15" s="7" t="s">
        <v>73</v>
      </c>
      <c r="B15" s="8"/>
      <c r="C15" s="8"/>
      <c r="D15" s="9"/>
      <c r="E15" s="9"/>
    </row>
    <row r="16" spans="1:5" x14ac:dyDescent="0.3">
      <c r="A16" s="10" t="s">
        <v>168</v>
      </c>
      <c r="B16" s="8">
        <v>21</v>
      </c>
      <c r="C16" s="8"/>
      <c r="D16" s="9">
        <v>-1334705455</v>
      </c>
      <c r="E16" s="9">
        <v>-2337371323</v>
      </c>
    </row>
    <row r="17" spans="1:5" x14ac:dyDescent="0.3">
      <c r="A17" s="10" t="s">
        <v>169</v>
      </c>
      <c r="B17" s="8">
        <v>22</v>
      </c>
      <c r="C17" s="8"/>
      <c r="D17" s="9">
        <v>0</v>
      </c>
      <c r="E17" s="9">
        <v>1078613636</v>
      </c>
    </row>
    <row r="18" spans="1:5" x14ac:dyDescent="0.3">
      <c r="A18" s="10" t="s">
        <v>167</v>
      </c>
      <c r="B18" s="8">
        <v>23</v>
      </c>
      <c r="C18" s="8"/>
      <c r="D18" s="9">
        <v>-10055235935470</v>
      </c>
      <c r="E18" s="9">
        <v>-1775940062996</v>
      </c>
    </row>
    <row r="19" spans="1:5" x14ac:dyDescent="0.3">
      <c r="A19" s="10" t="s">
        <v>167</v>
      </c>
      <c r="B19" s="8">
        <v>24</v>
      </c>
      <c r="C19" s="8"/>
      <c r="D19" s="9">
        <v>9902961567097</v>
      </c>
      <c r="E19" s="9">
        <v>1942367991429</v>
      </c>
    </row>
    <row r="20" spans="1:5" x14ac:dyDescent="0.3">
      <c r="A20" s="10" t="s">
        <v>170</v>
      </c>
      <c r="B20" s="8">
        <v>27</v>
      </c>
      <c r="C20" s="8"/>
      <c r="D20" s="9">
        <v>32426748990</v>
      </c>
      <c r="E20" s="9">
        <v>37733499648</v>
      </c>
    </row>
    <row r="21" spans="1:5" x14ac:dyDescent="0.3">
      <c r="A21" s="7" t="s">
        <v>74</v>
      </c>
      <c r="B21" s="7">
        <v>30</v>
      </c>
      <c r="C21" s="7"/>
      <c r="D21" s="16">
        <f>SUM(D16:D20)</f>
        <v>-121182324838</v>
      </c>
      <c r="E21" s="16">
        <f>SUM(E16:E20)</f>
        <v>202902670394</v>
      </c>
    </row>
    <row r="22" spans="1:5" x14ac:dyDescent="0.3">
      <c r="A22" s="7" t="s">
        <v>75</v>
      </c>
      <c r="B22" s="8"/>
      <c r="C22" s="8"/>
      <c r="D22" s="9" t="s">
        <v>64</v>
      </c>
      <c r="E22" s="9" t="s">
        <v>64</v>
      </c>
    </row>
    <row r="23" spans="1:5" x14ac:dyDescent="0.3">
      <c r="A23" s="10" t="s">
        <v>171</v>
      </c>
      <c r="B23" s="8">
        <v>36</v>
      </c>
      <c r="C23" s="8"/>
      <c r="D23" s="9">
        <v>-4889707291</v>
      </c>
      <c r="E23" s="9">
        <v>-139747821</v>
      </c>
    </row>
    <row r="24" spans="1:5" x14ac:dyDescent="0.3">
      <c r="A24" s="7" t="s">
        <v>76</v>
      </c>
      <c r="B24" s="7">
        <v>40</v>
      </c>
      <c r="C24" s="7"/>
      <c r="D24" s="16">
        <f>D23</f>
        <v>-4889707291</v>
      </c>
      <c r="E24" s="16">
        <f>E23</f>
        <v>-139747821</v>
      </c>
    </row>
    <row r="25" spans="1:5" x14ac:dyDescent="0.3">
      <c r="A25" s="7" t="s">
        <v>77</v>
      </c>
      <c r="B25" s="7">
        <v>50</v>
      </c>
      <c r="C25" s="7"/>
      <c r="D25" s="16">
        <f>D14+D21+D24</f>
        <v>-156822961713</v>
      </c>
      <c r="E25" s="16">
        <f>E14+E21+E24</f>
        <v>212980391406</v>
      </c>
    </row>
    <row r="26" spans="1:5" x14ac:dyDescent="0.3">
      <c r="A26" s="7" t="s">
        <v>80</v>
      </c>
      <c r="B26" s="7">
        <v>60</v>
      </c>
      <c r="C26" s="8"/>
      <c r="D26" s="9">
        <v>467529651751</v>
      </c>
      <c r="E26" s="16">
        <v>96997579518</v>
      </c>
    </row>
    <row r="27" spans="1:5" x14ac:dyDescent="0.3">
      <c r="A27" s="7" t="s">
        <v>78</v>
      </c>
      <c r="B27" s="10">
        <v>61</v>
      </c>
      <c r="C27" s="7"/>
      <c r="D27" s="16">
        <v>18061856</v>
      </c>
      <c r="E27" s="16">
        <v>101092028</v>
      </c>
    </row>
    <row r="28" spans="1:5" x14ac:dyDescent="0.3">
      <c r="A28" s="7" t="s">
        <v>79</v>
      </c>
      <c r="B28" s="7">
        <v>70</v>
      </c>
      <c r="C28" s="7"/>
      <c r="D28" s="16">
        <f>D25+D26+D27</f>
        <v>310724751894</v>
      </c>
      <c r="E28" s="16">
        <f>E25+E26+E27</f>
        <v>310079062952</v>
      </c>
    </row>
    <row r="29" spans="1:5" x14ac:dyDescent="0.3">
      <c r="D29" s="3"/>
      <c r="E29" s="3"/>
    </row>
  </sheetData>
  <mergeCells count="1">
    <mergeCell ref="A5:E5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5D960-524C-40AE-A755-35AA00976071}">
  <dimension ref="A1:G30"/>
  <sheetViews>
    <sheetView workbookViewId="0">
      <selection activeCell="A21" sqref="A21"/>
    </sheetView>
  </sheetViews>
  <sheetFormatPr defaultRowHeight="14.4" x14ac:dyDescent="0.3"/>
  <cols>
    <col min="1" max="1" width="44.5546875" customWidth="1"/>
    <col min="2" max="2" width="9.77734375" customWidth="1"/>
    <col min="4" max="5" width="22" customWidth="1"/>
    <col min="6" max="6" width="22.44140625" customWidth="1"/>
    <col min="7" max="7" width="22.109375" customWidth="1"/>
  </cols>
  <sheetData>
    <row r="1" spans="1:7" x14ac:dyDescent="0.3">
      <c r="A1" t="s">
        <v>81</v>
      </c>
      <c r="D1" s="2" t="s">
        <v>1</v>
      </c>
    </row>
    <row r="2" spans="1:7" x14ac:dyDescent="0.3">
      <c r="D2" s="2" t="s">
        <v>117</v>
      </c>
    </row>
    <row r="5" spans="1:7" x14ac:dyDescent="0.3">
      <c r="A5" s="24" t="s">
        <v>82</v>
      </c>
      <c r="B5" s="24"/>
      <c r="C5" s="24"/>
      <c r="D5" s="24"/>
      <c r="E5" s="24"/>
      <c r="F5" s="28"/>
      <c r="G5" s="28"/>
    </row>
    <row r="6" spans="1:7" x14ac:dyDescent="0.3">
      <c r="A6" s="14" t="s">
        <v>3</v>
      </c>
      <c r="B6" s="14" t="s">
        <v>4</v>
      </c>
      <c r="C6" s="14" t="s">
        <v>5</v>
      </c>
      <c r="D6" s="14" t="s">
        <v>83</v>
      </c>
      <c r="E6" s="17" t="s">
        <v>84</v>
      </c>
      <c r="F6" s="29"/>
      <c r="G6" s="29"/>
    </row>
    <row r="7" spans="1:7" x14ac:dyDescent="0.3">
      <c r="A7" s="8" t="s">
        <v>85</v>
      </c>
      <c r="B7" s="8">
        <v>10</v>
      </c>
      <c r="C7" s="8"/>
      <c r="D7" s="9">
        <v>429534700443</v>
      </c>
      <c r="E7" s="9">
        <v>409750091724</v>
      </c>
    </row>
    <row r="8" spans="1:7" x14ac:dyDescent="0.3">
      <c r="A8" s="8" t="s">
        <v>88</v>
      </c>
      <c r="B8" s="8">
        <v>12</v>
      </c>
      <c r="C8" s="8"/>
      <c r="D8" s="9">
        <v>42551904663</v>
      </c>
      <c r="E8" s="9">
        <v>40153437934</v>
      </c>
    </row>
    <row r="9" spans="1:7" x14ac:dyDescent="0.3">
      <c r="A9" s="8" t="s">
        <v>86</v>
      </c>
      <c r="B9" s="8">
        <v>13</v>
      </c>
      <c r="C9" s="8"/>
      <c r="D9" s="9">
        <v>42039036</v>
      </c>
      <c r="E9" s="9">
        <v>3260076321</v>
      </c>
    </row>
    <row r="10" spans="1:7" x14ac:dyDescent="0.3">
      <c r="A10" s="8" t="s">
        <v>87</v>
      </c>
      <c r="B10" s="8">
        <v>20</v>
      </c>
      <c r="C10" s="8"/>
      <c r="D10" s="9">
        <v>295439110893</v>
      </c>
      <c r="E10" s="9">
        <v>322584686986</v>
      </c>
    </row>
    <row r="11" spans="1:7" x14ac:dyDescent="0.3">
      <c r="A11" s="8" t="s">
        <v>91</v>
      </c>
      <c r="B11" s="8">
        <v>22</v>
      </c>
      <c r="C11" s="8"/>
      <c r="D11" s="9">
        <v>5571737831</v>
      </c>
      <c r="E11" s="9">
        <v>11225748553</v>
      </c>
    </row>
    <row r="12" spans="1:7" x14ac:dyDescent="0.3">
      <c r="A12" s="8" t="s">
        <v>90</v>
      </c>
      <c r="B12" s="8">
        <v>23</v>
      </c>
      <c r="C12" s="8"/>
      <c r="D12" s="9">
        <v>84135931167</v>
      </c>
      <c r="E12" s="9">
        <v>89969398291</v>
      </c>
    </row>
    <row r="13" spans="1:7" x14ac:dyDescent="0.3">
      <c r="A13" s="8" t="s">
        <v>89</v>
      </c>
      <c r="B13" s="8">
        <v>24</v>
      </c>
      <c r="C13" s="8"/>
      <c r="D13" s="9">
        <v>79962890</v>
      </c>
      <c r="E13" s="9">
        <v>30428870</v>
      </c>
    </row>
    <row r="14" spans="1:7" x14ac:dyDescent="0.3">
      <c r="A14" s="8" t="s">
        <v>92</v>
      </c>
      <c r="B14" s="8">
        <v>50</v>
      </c>
      <c r="C14" s="8"/>
      <c r="D14" s="9">
        <v>86901901361</v>
      </c>
      <c r="E14" s="9">
        <v>29353343279</v>
      </c>
    </row>
    <row r="15" spans="1:7" x14ac:dyDescent="0.3">
      <c r="A15" s="8" t="s">
        <v>93</v>
      </c>
      <c r="B15" s="8">
        <v>51</v>
      </c>
      <c r="C15" s="8"/>
      <c r="D15" s="9">
        <v>18255804223</v>
      </c>
      <c r="E15" s="9">
        <v>5870668656</v>
      </c>
    </row>
    <row r="16" spans="1:7" x14ac:dyDescent="0.3">
      <c r="A16" s="8" t="s">
        <v>94</v>
      </c>
      <c r="B16" s="8">
        <v>52</v>
      </c>
      <c r="C16" s="8"/>
      <c r="D16" s="9">
        <v>-539511784</v>
      </c>
      <c r="E16" s="9">
        <v>0</v>
      </c>
    </row>
    <row r="17" spans="1:7" x14ac:dyDescent="0.3">
      <c r="A17" s="8" t="s">
        <v>95</v>
      </c>
      <c r="B17" s="8">
        <v>60</v>
      </c>
      <c r="C17" s="8"/>
      <c r="D17" s="9">
        <v>69185608922</v>
      </c>
      <c r="E17" s="9">
        <v>23482674623</v>
      </c>
    </row>
    <row r="18" spans="1:7" x14ac:dyDescent="0.3">
      <c r="A18" s="8" t="s">
        <v>96</v>
      </c>
      <c r="B18" s="8">
        <v>70</v>
      </c>
      <c r="C18" s="8"/>
      <c r="D18" s="9">
        <v>1124</v>
      </c>
      <c r="E18" s="9">
        <v>391</v>
      </c>
    </row>
    <row r="19" spans="1:7" x14ac:dyDescent="0.3">
      <c r="D19" s="3"/>
      <c r="E19" s="3"/>
    </row>
    <row r="20" spans="1:7" x14ac:dyDescent="0.3">
      <c r="D20" s="3"/>
      <c r="E20" s="3"/>
      <c r="F20" s="3"/>
      <c r="G20" s="3"/>
    </row>
    <row r="21" spans="1:7" x14ac:dyDescent="0.3">
      <c r="D21" s="3"/>
      <c r="E21" s="3"/>
      <c r="F21" s="3"/>
      <c r="G21" s="3"/>
    </row>
    <row r="22" spans="1:7" x14ac:dyDescent="0.3">
      <c r="A22" s="3"/>
      <c r="B22" s="3"/>
    </row>
    <row r="23" spans="1:7" x14ac:dyDescent="0.3">
      <c r="A23" s="3"/>
      <c r="B23" s="3"/>
    </row>
    <row r="24" spans="1:7" x14ac:dyDescent="0.3">
      <c r="A24" s="3"/>
      <c r="B24" s="3"/>
    </row>
    <row r="25" spans="1:7" x14ac:dyDescent="0.3">
      <c r="A25" s="3"/>
      <c r="B25" s="3"/>
    </row>
    <row r="26" spans="1:7" x14ac:dyDescent="0.3">
      <c r="A26" s="3"/>
      <c r="B26" s="3"/>
    </row>
    <row r="27" spans="1:7" x14ac:dyDescent="0.3">
      <c r="A27" s="3"/>
      <c r="B27" s="3"/>
    </row>
    <row r="28" spans="1:7" x14ac:dyDescent="0.3">
      <c r="A28" s="3"/>
      <c r="B28" s="3"/>
    </row>
    <row r="29" spans="1:7" x14ac:dyDescent="0.3">
      <c r="A29" s="3"/>
      <c r="B29" s="3"/>
    </row>
    <row r="30" spans="1:7" x14ac:dyDescent="0.3">
      <c r="A30" s="3"/>
      <c r="B30" s="3"/>
    </row>
  </sheetData>
  <mergeCells count="1">
    <mergeCell ref="A5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A65BE-1DB9-498C-B364-6E61352E93DC}">
  <dimension ref="A1:D44"/>
  <sheetViews>
    <sheetView workbookViewId="0">
      <selection activeCell="D45" sqref="D45"/>
    </sheetView>
  </sheetViews>
  <sheetFormatPr defaultRowHeight="14.4" x14ac:dyDescent="0.3"/>
  <cols>
    <col min="1" max="1" width="44.5546875" customWidth="1"/>
    <col min="3" max="4" width="20.77734375" customWidth="1"/>
  </cols>
  <sheetData>
    <row r="1" spans="1:4" x14ac:dyDescent="0.3">
      <c r="A1" s="47" t="s">
        <v>118</v>
      </c>
      <c r="B1" s="48"/>
      <c r="C1" s="30" t="s">
        <v>1</v>
      </c>
      <c r="D1" s="30"/>
    </row>
    <row r="2" spans="1:4" x14ac:dyDescent="0.3">
      <c r="A2" s="49" t="s">
        <v>119</v>
      </c>
      <c r="B2" s="49"/>
      <c r="C2" s="30" t="s">
        <v>117</v>
      </c>
      <c r="D2" s="30"/>
    </row>
    <row r="3" spans="1:4" x14ac:dyDescent="0.3">
      <c r="A3" s="49" t="s">
        <v>120</v>
      </c>
      <c r="B3" s="49"/>
      <c r="C3" s="30"/>
      <c r="D3" s="30"/>
    </row>
    <row r="4" spans="1:4" x14ac:dyDescent="0.3">
      <c r="A4" s="50" t="s">
        <v>121</v>
      </c>
      <c r="B4" s="50"/>
      <c r="C4" s="50"/>
      <c r="D4" s="50"/>
    </row>
    <row r="5" spans="1:4" x14ac:dyDescent="0.3">
      <c r="A5" s="32"/>
      <c r="B5" s="33"/>
      <c r="C5" s="34"/>
      <c r="D5" s="34"/>
    </row>
    <row r="6" spans="1:4" x14ac:dyDescent="0.3">
      <c r="A6" s="36" t="s">
        <v>3</v>
      </c>
      <c r="B6" s="31" t="s">
        <v>4</v>
      </c>
      <c r="C6" s="35" t="s">
        <v>122</v>
      </c>
      <c r="D6" s="35" t="s">
        <v>123</v>
      </c>
    </row>
    <row r="7" spans="1:4" x14ac:dyDescent="0.3">
      <c r="A7" s="37" t="s">
        <v>85</v>
      </c>
      <c r="B7" s="38">
        <v>1</v>
      </c>
      <c r="C7" s="39">
        <f>C8+C9-C10</f>
        <v>584935699919</v>
      </c>
      <c r="D7" s="39">
        <f>D8+D9-D10</f>
        <v>469872915391</v>
      </c>
    </row>
    <row r="8" spans="1:4" x14ac:dyDescent="0.3">
      <c r="A8" s="41" t="s">
        <v>124</v>
      </c>
      <c r="B8" s="40">
        <v>1.1000000000000001</v>
      </c>
      <c r="C8" s="42">
        <v>517210056028</v>
      </c>
      <c r="D8" s="42">
        <v>448248099288</v>
      </c>
    </row>
    <row r="9" spans="1:4" x14ac:dyDescent="0.3">
      <c r="A9" s="43" t="s">
        <v>125</v>
      </c>
      <c r="B9" s="40">
        <v>1.2</v>
      </c>
      <c r="C9" s="42">
        <v>30835527545</v>
      </c>
      <c r="D9" s="42">
        <v>20997723950</v>
      </c>
    </row>
    <row r="10" spans="1:4" x14ac:dyDescent="0.3">
      <c r="A10" s="41" t="s">
        <v>126</v>
      </c>
      <c r="B10" s="40">
        <v>1.3</v>
      </c>
      <c r="C10" s="42">
        <v>-36890116346</v>
      </c>
      <c r="D10" s="42">
        <v>-627092153</v>
      </c>
    </row>
    <row r="11" spans="1:4" x14ac:dyDescent="0.3">
      <c r="A11" s="44" t="s">
        <v>127</v>
      </c>
      <c r="B11" s="35">
        <v>2</v>
      </c>
      <c r="C11" s="39">
        <f>C12-C13</f>
        <v>237979160408</v>
      </c>
      <c r="D11" s="39">
        <f>D12-D13</f>
        <v>84239027315</v>
      </c>
    </row>
    <row r="12" spans="1:4" x14ac:dyDescent="0.3">
      <c r="A12" s="41" t="s">
        <v>128</v>
      </c>
      <c r="B12" s="40">
        <v>2.1</v>
      </c>
      <c r="C12" s="42">
        <v>247399959304</v>
      </c>
      <c r="D12" s="42">
        <v>145713257536</v>
      </c>
    </row>
    <row r="13" spans="1:4" ht="22.8" x14ac:dyDescent="0.3">
      <c r="A13" s="41" t="s">
        <v>129</v>
      </c>
      <c r="B13" s="40">
        <v>2.2000000000000002</v>
      </c>
      <c r="C13" s="42">
        <v>9420798896</v>
      </c>
      <c r="D13" s="42">
        <v>61474230221</v>
      </c>
    </row>
    <row r="14" spans="1:4" x14ac:dyDescent="0.3">
      <c r="A14" s="44" t="s">
        <v>130</v>
      </c>
      <c r="B14" s="35">
        <v>3</v>
      </c>
      <c r="C14" s="39">
        <f>C7-C11</f>
        <v>346956539511</v>
      </c>
      <c r="D14" s="39">
        <f>D7-D11</f>
        <v>385633888076</v>
      </c>
    </row>
    <row r="15" spans="1:4" ht="24" x14ac:dyDescent="0.3">
      <c r="A15" s="44" t="s">
        <v>131</v>
      </c>
      <c r="B15" s="35">
        <v>4</v>
      </c>
      <c r="C15" s="39">
        <f>C16+C17</f>
        <v>82578160932</v>
      </c>
      <c r="D15" s="39">
        <f>D16+D17</f>
        <v>24116203648</v>
      </c>
    </row>
    <row r="16" spans="1:4" x14ac:dyDescent="0.3">
      <c r="A16" s="41" t="s">
        <v>132</v>
      </c>
      <c r="B16" s="40">
        <v>4.0999999999999996</v>
      </c>
      <c r="C16" s="42">
        <v>81498387271</v>
      </c>
      <c r="D16" s="42">
        <v>23923469595</v>
      </c>
    </row>
    <row r="17" spans="1:4" x14ac:dyDescent="0.3">
      <c r="A17" s="41" t="s">
        <v>133</v>
      </c>
      <c r="B17" s="40">
        <v>4.2</v>
      </c>
      <c r="C17" s="42">
        <v>1079773661</v>
      </c>
      <c r="D17" s="42">
        <v>192734053</v>
      </c>
    </row>
    <row r="18" spans="1:4" x14ac:dyDescent="0.3">
      <c r="A18" s="44" t="s">
        <v>134</v>
      </c>
      <c r="B18" s="35">
        <v>10</v>
      </c>
      <c r="C18" s="39">
        <f>C14+C15</f>
        <v>429534700443</v>
      </c>
      <c r="D18" s="39">
        <f>D14+D15</f>
        <v>409750091724</v>
      </c>
    </row>
    <row r="19" spans="1:4" x14ac:dyDescent="0.3">
      <c r="A19" s="44" t="s">
        <v>135</v>
      </c>
      <c r="B19" s="35">
        <v>11</v>
      </c>
      <c r="C19" s="39">
        <f>C20-C21</f>
        <v>203731857083</v>
      </c>
      <c r="D19" s="39">
        <f>D20-D21</f>
        <v>219770982911</v>
      </c>
    </row>
    <row r="20" spans="1:4" x14ac:dyDescent="0.3">
      <c r="A20" s="41" t="s">
        <v>136</v>
      </c>
      <c r="B20" s="40">
        <v>11.1</v>
      </c>
      <c r="C20" s="42">
        <v>205258380238</v>
      </c>
      <c r="D20" s="42">
        <v>221379935037</v>
      </c>
    </row>
    <row r="21" spans="1:4" x14ac:dyDescent="0.3">
      <c r="A21" s="41" t="s">
        <v>137</v>
      </c>
      <c r="B21" s="40">
        <v>11.2</v>
      </c>
      <c r="C21" s="42">
        <v>1526523155</v>
      </c>
      <c r="D21" s="42">
        <v>1608952126</v>
      </c>
    </row>
    <row r="22" spans="1:4" x14ac:dyDescent="0.3">
      <c r="A22" s="44" t="s">
        <v>138</v>
      </c>
      <c r="B22" s="35">
        <v>12</v>
      </c>
      <c r="C22" s="39">
        <v>87217098814</v>
      </c>
      <c r="D22" s="39">
        <v>43634249097</v>
      </c>
    </row>
    <row r="23" spans="1:4" ht="24" x14ac:dyDescent="0.3">
      <c r="A23" s="44" t="s">
        <v>139</v>
      </c>
      <c r="B23" s="35">
        <v>13</v>
      </c>
      <c r="C23" s="39">
        <v>16222193882</v>
      </c>
      <c r="D23" s="39">
        <v>-32717655454</v>
      </c>
    </row>
    <row r="24" spans="1:4" ht="24" x14ac:dyDescent="0.3">
      <c r="A24" s="44" t="s">
        <v>140</v>
      </c>
      <c r="B24" s="35">
        <v>14</v>
      </c>
      <c r="C24" s="39">
        <v>12079422031</v>
      </c>
      <c r="D24" s="39">
        <v>-26257647374</v>
      </c>
    </row>
    <row r="25" spans="1:4" x14ac:dyDescent="0.3">
      <c r="A25" s="44" t="s">
        <v>141</v>
      </c>
      <c r="B25" s="35">
        <v>15</v>
      </c>
      <c r="C25" s="39">
        <f>C19-C22+C23-C24</f>
        <v>120657530120</v>
      </c>
      <c r="D25" s="39">
        <f>D19-D22+D23-D24</f>
        <v>169676725734</v>
      </c>
    </row>
    <row r="26" spans="1:4" ht="24" x14ac:dyDescent="0.3">
      <c r="A26" s="44" t="s">
        <v>142</v>
      </c>
      <c r="B26" s="35">
        <v>16</v>
      </c>
      <c r="C26" s="39">
        <v>3006456242</v>
      </c>
      <c r="D26" s="39">
        <v>3235325658</v>
      </c>
    </row>
    <row r="27" spans="1:4" x14ac:dyDescent="0.3">
      <c r="A27" s="44" t="s">
        <v>143</v>
      </c>
      <c r="B27" s="35">
        <v>17</v>
      </c>
      <c r="C27" s="39">
        <f>C28+C29</f>
        <v>171775124531</v>
      </c>
      <c r="D27" s="39">
        <f>D28+D29</f>
        <v>149672635594</v>
      </c>
    </row>
    <row r="28" spans="1:4" x14ac:dyDescent="0.3">
      <c r="A28" s="41" t="s">
        <v>144</v>
      </c>
      <c r="B28" s="40">
        <v>17.100000000000001</v>
      </c>
      <c r="C28" s="42">
        <v>51193765900</v>
      </c>
      <c r="D28" s="42">
        <v>37026506897</v>
      </c>
    </row>
    <row r="29" spans="1:4" x14ac:dyDescent="0.3">
      <c r="A29" s="41" t="s">
        <v>145</v>
      </c>
      <c r="B29" s="40">
        <v>17.2</v>
      </c>
      <c r="C29" s="42">
        <v>120581358631</v>
      </c>
      <c r="D29" s="42">
        <v>112646128697</v>
      </c>
    </row>
    <row r="30" spans="1:4" x14ac:dyDescent="0.3">
      <c r="A30" s="44" t="s">
        <v>146</v>
      </c>
      <c r="B30" s="35">
        <v>18</v>
      </c>
      <c r="C30" s="39">
        <f>C25+C26+C27</f>
        <v>295439110893</v>
      </c>
      <c r="D30" s="39">
        <f>D25+D26+D27</f>
        <v>322584686986</v>
      </c>
    </row>
    <row r="31" spans="1:4" x14ac:dyDescent="0.3">
      <c r="A31" s="44" t="s">
        <v>147</v>
      </c>
      <c r="B31" s="35">
        <v>19</v>
      </c>
      <c r="C31" s="39">
        <f>C18-C30</f>
        <v>134095589550</v>
      </c>
      <c r="D31" s="39">
        <f>D18-D30</f>
        <v>87165404738</v>
      </c>
    </row>
    <row r="32" spans="1:4" x14ac:dyDescent="0.3">
      <c r="A32" s="44" t="s">
        <v>148</v>
      </c>
      <c r="B32" s="35">
        <v>23</v>
      </c>
      <c r="C32" s="39">
        <v>42551904663</v>
      </c>
      <c r="D32" s="39">
        <v>40153437934</v>
      </c>
    </row>
    <row r="33" spans="1:4" x14ac:dyDescent="0.3">
      <c r="A33" s="44" t="s">
        <v>149</v>
      </c>
      <c r="B33" s="35">
        <v>24</v>
      </c>
      <c r="C33" s="39">
        <v>5571737831</v>
      </c>
      <c r="D33" s="39">
        <v>11225748553</v>
      </c>
    </row>
    <row r="34" spans="1:4" x14ac:dyDescent="0.3">
      <c r="A34" s="44" t="s">
        <v>150</v>
      </c>
      <c r="B34" s="35">
        <v>25</v>
      </c>
      <c r="C34" s="39">
        <f>C32-C33</f>
        <v>36980166832</v>
      </c>
      <c r="D34" s="39">
        <f>D32-D33</f>
        <v>28927689381</v>
      </c>
    </row>
    <row r="35" spans="1:4" x14ac:dyDescent="0.3">
      <c r="A35" s="44" t="s">
        <v>151</v>
      </c>
      <c r="B35" s="35">
        <v>26</v>
      </c>
      <c r="C35" s="39">
        <v>84135931167</v>
      </c>
      <c r="D35" s="39">
        <v>89969398291</v>
      </c>
    </row>
    <row r="36" spans="1:4" x14ac:dyDescent="0.3">
      <c r="A36" s="44" t="s">
        <v>152</v>
      </c>
      <c r="B36" s="35">
        <v>30</v>
      </c>
      <c r="C36" s="39">
        <f>C31+C34-C35</f>
        <v>86939825215</v>
      </c>
      <c r="D36" s="39">
        <f>D31+D34-D35</f>
        <v>26123695828</v>
      </c>
    </row>
    <row r="37" spans="1:4" x14ac:dyDescent="0.3">
      <c r="A37" s="44" t="s">
        <v>153</v>
      </c>
      <c r="B37" s="35">
        <v>31</v>
      </c>
      <c r="C37" s="39">
        <v>42039036</v>
      </c>
      <c r="D37" s="39">
        <v>3260076321</v>
      </c>
    </row>
    <row r="38" spans="1:4" x14ac:dyDescent="0.3">
      <c r="A38" s="44" t="s">
        <v>154</v>
      </c>
      <c r="B38" s="35">
        <v>32</v>
      </c>
      <c r="C38" s="39">
        <v>79962890</v>
      </c>
      <c r="D38" s="39">
        <v>30428870</v>
      </c>
    </row>
    <row r="39" spans="1:4" x14ac:dyDescent="0.3">
      <c r="A39" s="44" t="s">
        <v>155</v>
      </c>
      <c r="B39" s="35">
        <v>40</v>
      </c>
      <c r="C39" s="39">
        <f>C37-C38</f>
        <v>-37923854</v>
      </c>
      <c r="D39" s="39">
        <f>D37-D38</f>
        <v>3229647451</v>
      </c>
    </row>
    <row r="40" spans="1:4" x14ac:dyDescent="0.3">
      <c r="A40" s="44" t="s">
        <v>156</v>
      </c>
      <c r="B40" s="35">
        <v>50</v>
      </c>
      <c r="C40" s="39">
        <f>C36+C39</f>
        <v>86901901361</v>
      </c>
      <c r="D40" s="39">
        <f>D36+D39</f>
        <v>29353343279</v>
      </c>
    </row>
    <row r="41" spans="1:4" x14ac:dyDescent="0.3">
      <c r="A41" s="44" t="s">
        <v>157</v>
      </c>
      <c r="B41" s="35">
        <v>51</v>
      </c>
      <c r="C41" s="39">
        <v>18255804223</v>
      </c>
      <c r="D41" s="39">
        <v>5870668656</v>
      </c>
    </row>
    <row r="42" spans="1:4" x14ac:dyDescent="0.3">
      <c r="A42" s="44" t="s">
        <v>158</v>
      </c>
      <c r="B42" s="35">
        <v>52</v>
      </c>
      <c r="C42" s="39">
        <v>-539511784</v>
      </c>
      <c r="D42" s="39">
        <v>0</v>
      </c>
    </row>
    <row r="43" spans="1:4" x14ac:dyDescent="0.3">
      <c r="A43" s="44" t="s">
        <v>159</v>
      </c>
      <c r="B43" s="35">
        <v>60</v>
      </c>
      <c r="C43" s="39">
        <f>C40-C41-C42</f>
        <v>69185608922</v>
      </c>
      <c r="D43" s="39">
        <f>D40-D41-D42</f>
        <v>23482674623</v>
      </c>
    </row>
    <row r="44" spans="1:4" x14ac:dyDescent="0.3">
      <c r="A44" s="45" t="s">
        <v>160</v>
      </c>
      <c r="B44" s="35">
        <v>70</v>
      </c>
      <c r="C44" s="46">
        <v>1124</v>
      </c>
      <c r="D44" s="46">
        <v>391</v>
      </c>
    </row>
  </sheetData>
  <mergeCells count="4">
    <mergeCell ref="A1:B1"/>
    <mergeCell ref="A2:B2"/>
    <mergeCell ref="A3:B3"/>
    <mergeCell ref="A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Trang tính</vt:lpstr>
      </vt:variant>
      <vt:variant>
        <vt:i4>4</vt:i4>
      </vt:variant>
    </vt:vector>
  </HeadingPairs>
  <TitlesOfParts>
    <vt:vector size="4" baseType="lpstr">
      <vt:lpstr>Balance Sheet</vt:lpstr>
      <vt:lpstr>Cashflow</vt:lpstr>
      <vt:lpstr>Income Statement</vt:lpstr>
      <vt:lpstr>Income Statement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Hoàng Hà Anh</dc:creator>
  <cp:lastModifiedBy>Ha Linh Hoang</cp:lastModifiedBy>
  <dcterms:created xsi:type="dcterms:W3CDTF">2019-02-15T04:27:37Z</dcterms:created>
  <dcterms:modified xsi:type="dcterms:W3CDTF">2019-08-28T17:10:25Z</dcterms:modified>
</cp:coreProperties>
</file>